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chikawa3-my.sharepoint.com/personal/uneriviere_ichikawa3_onmicrosoft_com/Documents/ドキュメント/趣味/自転車/JBT/JBT2026/配布資料/"/>
    </mc:Choice>
  </mc:AlternateContent>
  <xr:revisionPtr revIDLastSave="548" documentId="13_ncr:1_{8512F277-A9B5-4DDF-A4CB-455F1F8AFA3F}" xr6:coauthVersionLast="47" xr6:coauthVersionMax="47" xr10:uidLastSave="{2CA7A70A-C66F-48F3-A857-C6B6D034DA4F}"/>
  <bookViews>
    <workbookView xWindow="34843" yWindow="3771" windowWidth="24686" windowHeight="13055" xr2:uid="{00000000-000D-0000-FFFF-FFFF00000000}"/>
  </bookViews>
  <sheets>
    <sheet name="JBT2026時間予想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6" l="1"/>
  <c r="Q6" i="16" s="1"/>
  <c r="Q7" i="16" s="1"/>
  <c r="Q8" i="16" s="1"/>
  <c r="Q9" i="16" s="1"/>
  <c r="Q10" i="16" s="1"/>
  <c r="Q11" i="16" s="1"/>
  <c r="Q12" i="16" s="1"/>
  <c r="Q13" i="16" s="1"/>
  <c r="Q14" i="16" s="1"/>
  <c r="Q15" i="16" s="1"/>
  <c r="Q16" i="16" s="1"/>
  <c r="Q17" i="16" s="1"/>
  <c r="Q18" i="16" s="1"/>
  <c r="Q4" i="16"/>
  <c r="L4" i="16"/>
  <c r="L5" i="16" s="1"/>
  <c r="L6" i="16" s="1"/>
  <c r="L7" i="16" s="1"/>
  <c r="L8" i="16" s="1"/>
  <c r="L9" i="16" s="1"/>
  <c r="L10" i="16" s="1"/>
  <c r="L11" i="16" s="1"/>
  <c r="L12" i="16" s="1"/>
  <c r="L13" i="16" s="1"/>
  <c r="L14" i="16" s="1"/>
  <c r="L15" i="16" s="1"/>
  <c r="L16" i="16" s="1"/>
  <c r="L17" i="16" s="1"/>
  <c r="P18" i="16"/>
  <c r="K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J13" i="16"/>
  <c r="J8" i="16"/>
  <c r="G17" i="16"/>
  <c r="H17" i="16" s="1"/>
  <c r="G16" i="16"/>
  <c r="H16" i="16" s="1"/>
  <c r="G15" i="16"/>
  <c r="H15" i="16" s="1"/>
  <c r="G14" i="16"/>
  <c r="H14" i="16" s="1"/>
  <c r="G13" i="16"/>
  <c r="H13" i="16" s="1"/>
  <c r="G12" i="16"/>
  <c r="H12" i="16" s="1"/>
  <c r="G11" i="16"/>
  <c r="H11" i="16" s="1"/>
  <c r="G10" i="16"/>
  <c r="H10" i="16" s="1"/>
  <c r="G9" i="16"/>
  <c r="H9" i="16" s="1"/>
  <c r="G8" i="16"/>
  <c r="H8" i="16" s="1"/>
  <c r="G7" i="16"/>
  <c r="H7" i="16" s="1"/>
  <c r="J17" i="16"/>
  <c r="J16" i="16"/>
  <c r="J15" i="16"/>
  <c r="J14" i="16"/>
  <c r="J12" i="16"/>
  <c r="J11" i="16"/>
  <c r="J10" i="16"/>
  <c r="J9" i="16"/>
  <c r="J7" i="16"/>
  <c r="J6" i="16"/>
  <c r="J5" i="16"/>
  <c r="G6" i="16"/>
  <c r="H6" i="16" s="1"/>
  <c r="G5" i="16"/>
  <c r="H5" i="16" s="1"/>
  <c r="J4" i="16"/>
  <c r="J18" i="16" l="1"/>
  <c r="O18" i="16"/>
  <c r="G4" i="16"/>
  <c r="H4" i="16" s="1"/>
  <c r="F4" i="16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L18" i="16" l="1"/>
</calcChain>
</file>

<file path=xl/sharedStrings.xml><?xml version="1.0" encoding="utf-8"?>
<sst xmlns="http://schemas.openxmlformats.org/spreadsheetml/2006/main" count="40" uniqueCount="36">
  <si>
    <t>区間情報</t>
    <rPh sb="0" eb="2">
      <t>クカン</t>
    </rPh>
    <rPh sb="2" eb="4">
      <t>ジョウホウ</t>
    </rPh>
    <phoneticPr fontId="1"/>
  </si>
  <si>
    <t>ポイント名</t>
    <rPh sb="4" eb="5">
      <t>メイ</t>
    </rPh>
    <phoneticPr fontId="1"/>
  </si>
  <si>
    <t>標高</t>
    <rPh sb="0" eb="2">
      <t>ヒョウコウ</t>
    </rPh>
    <phoneticPr fontId="1"/>
  </si>
  <si>
    <t>標高差</t>
    <rPh sb="0" eb="3">
      <t>ヒョウコウサ</t>
    </rPh>
    <phoneticPr fontId="1"/>
  </si>
  <si>
    <t>平均勾配</t>
    <rPh sb="0" eb="2">
      <t>ヘイキン</t>
    </rPh>
    <rPh sb="2" eb="4">
      <t>コウバイ</t>
    </rPh>
    <phoneticPr fontId="1"/>
  </si>
  <si>
    <t>速度</t>
    <rPh sb="0" eb="2">
      <t>ソクド</t>
    </rPh>
    <phoneticPr fontId="1"/>
  </si>
  <si>
    <t>所要</t>
    <rPh sb="0" eb="2">
      <t>ショヨウ</t>
    </rPh>
    <phoneticPr fontId="1"/>
  </si>
  <si>
    <t>見積</t>
    <rPh sb="0" eb="2">
      <t>ミツモ</t>
    </rPh>
    <phoneticPr fontId="1"/>
  </si>
  <si>
    <t>時刻</t>
    <rPh sb="0" eb="2">
      <t>ジコク</t>
    </rPh>
    <phoneticPr fontId="1"/>
  </si>
  <si>
    <t>累積距離</t>
    <rPh sb="0" eb="2">
      <t>ルイセキ</t>
    </rPh>
    <rPh sb="2" eb="4">
      <t>キョリ</t>
    </rPh>
    <phoneticPr fontId="1"/>
  </si>
  <si>
    <t>走行時間</t>
    <phoneticPr fontId="1"/>
  </si>
  <si>
    <t>区間</t>
    <rPh sb="0" eb="2">
      <t>クカン</t>
    </rPh>
    <phoneticPr fontId="1"/>
  </si>
  <si>
    <t>千曲市総合観光会館</t>
    <rPh sb="0" eb="7">
      <t>チクマシソウゴウカンコウ</t>
    </rPh>
    <rPh sb="7" eb="9">
      <t>カイカン</t>
    </rPh>
    <phoneticPr fontId="1"/>
  </si>
  <si>
    <t>県道１２出合</t>
    <rPh sb="0" eb="2">
      <t>ケンドウ</t>
    </rPh>
    <rPh sb="4" eb="6">
      <t>デアイ</t>
    </rPh>
    <phoneticPr fontId="5"/>
  </si>
  <si>
    <t>修那羅峠</t>
    <rPh sb="0" eb="3">
      <t>シュナラ</t>
    </rPh>
    <rPh sb="3" eb="4">
      <t>トウゲ</t>
    </rPh>
    <phoneticPr fontId="5"/>
  </si>
  <si>
    <t>猿ヶ馬場峠</t>
    <rPh sb="0" eb="1">
      <t>サル</t>
    </rPh>
    <rPh sb="2" eb="4">
      <t>ババ</t>
    </rPh>
    <rPh sb="4" eb="5">
      <t>トウゲ</t>
    </rPh>
    <phoneticPr fontId="5"/>
  </si>
  <si>
    <t>R403出合</t>
    <rPh sb="4" eb="6">
      <t>デアイ</t>
    </rPh>
    <phoneticPr fontId="5"/>
  </si>
  <si>
    <t>CR</t>
    <phoneticPr fontId="5"/>
  </si>
  <si>
    <t>R143出合</t>
    <rPh sb="4" eb="6">
      <t>デアイ</t>
    </rPh>
    <phoneticPr fontId="5"/>
  </si>
  <si>
    <t>時間予想(Top)</t>
    <rPh sb="0" eb="2">
      <t>ジカン</t>
    </rPh>
    <rPh sb="2" eb="4">
      <t>ヨソウ</t>
    </rPh>
    <phoneticPr fontId="1"/>
  </si>
  <si>
    <t>時間予想(Last)</t>
    <rPh sb="0" eb="2">
      <t>ジカン</t>
    </rPh>
    <rPh sb="2" eb="4">
      <t>ヨソウ</t>
    </rPh>
    <phoneticPr fontId="1"/>
  </si>
  <si>
    <t>Start</t>
    <phoneticPr fontId="5"/>
  </si>
  <si>
    <t>CP1</t>
    <phoneticPr fontId="5"/>
  </si>
  <si>
    <t>CP2</t>
    <phoneticPr fontId="5"/>
  </si>
  <si>
    <t>CP3</t>
    <phoneticPr fontId="5"/>
  </si>
  <si>
    <t>CP4</t>
    <phoneticPr fontId="5"/>
  </si>
  <si>
    <t>CP5</t>
    <phoneticPr fontId="5"/>
  </si>
  <si>
    <t>Goal</t>
    <phoneticPr fontId="5"/>
  </si>
  <si>
    <t>林道分岐（冠着山南陵）</t>
    <rPh sb="0" eb="2">
      <t>リンドウ</t>
    </rPh>
    <rPh sb="2" eb="4">
      <t>ブンキ</t>
    </rPh>
    <rPh sb="5" eb="7">
      <t>カムリキ</t>
    </rPh>
    <rPh sb="7" eb="8">
      <t>ヤマ</t>
    </rPh>
    <rPh sb="8" eb="10">
      <t>ナンリョウ</t>
    </rPh>
    <phoneticPr fontId="5"/>
  </si>
  <si>
    <t>青木峠 トンネル西口</t>
    <rPh sb="0" eb="3">
      <t>アオキトウゲ</t>
    </rPh>
    <rPh sb="8" eb="9">
      <t>ニシ</t>
    </rPh>
    <rPh sb="9" eb="10">
      <t>クチ</t>
    </rPh>
    <phoneticPr fontId="5"/>
  </si>
  <si>
    <t>筑北村坂北体育館前</t>
    <rPh sb="0" eb="1">
      <t>ツク</t>
    </rPh>
    <rPh sb="1" eb="2">
      <t>キタ</t>
    </rPh>
    <rPh sb="2" eb="3">
      <t>ムラ</t>
    </rPh>
    <rPh sb="3" eb="5">
      <t>サカキタ</t>
    </rPh>
    <rPh sb="5" eb="8">
      <t>タイイクカン</t>
    </rPh>
    <rPh sb="8" eb="9">
      <t>マエ</t>
    </rPh>
    <phoneticPr fontId="5"/>
  </si>
  <si>
    <t>カラコロの足湯広場</t>
    <rPh sb="5" eb="7">
      <t>アシユ</t>
    </rPh>
    <rPh sb="7" eb="9">
      <t>ヒロバ</t>
    </rPh>
    <phoneticPr fontId="1"/>
  </si>
  <si>
    <t>折り返し分岐</t>
    <rPh sb="0" eb="1">
      <t>オ</t>
    </rPh>
    <rPh sb="2" eb="3">
      <t>カエ</t>
    </rPh>
    <rPh sb="4" eb="6">
      <t>ブンキ</t>
    </rPh>
    <phoneticPr fontId="5"/>
  </si>
  <si>
    <t>ピーク(1170)</t>
    <phoneticPr fontId="5"/>
  </si>
  <si>
    <t>鞍部(996)</t>
    <rPh sb="0" eb="2">
      <t>アンブ</t>
    </rPh>
    <phoneticPr fontId="5"/>
  </si>
  <si>
    <t>ピーク(1128)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</si>
</sst>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h:mm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20" fontId="6" fillId="0" borderId="0" xfId="0" applyNumberFormat="1" applyFont="1">
      <alignment vertical="center"/>
    </xf>
    <xf numFmtId="178" fontId="2" fillId="0" borderId="0" xfId="1" applyNumberFormat="1">
      <alignment vertical="center"/>
    </xf>
    <xf numFmtId="177" fontId="0" fillId="0" borderId="15" xfId="0" applyNumberFormat="1" applyBorder="1">
      <alignment vertical="center"/>
    </xf>
    <xf numFmtId="178" fontId="0" fillId="0" borderId="16" xfId="0" applyNumberFormat="1" applyBorder="1">
      <alignment vertical="center"/>
    </xf>
    <xf numFmtId="20" fontId="4" fillId="0" borderId="17" xfId="0" applyNumberFormat="1" applyFont="1" applyBorder="1">
      <alignment vertical="center"/>
    </xf>
    <xf numFmtId="178" fontId="0" fillId="0" borderId="4" xfId="0" applyNumberFormat="1" applyBorder="1">
      <alignment vertical="center"/>
    </xf>
    <xf numFmtId="178" fontId="0" fillId="0" borderId="10" xfId="0" applyNumberFormat="1" applyBorder="1">
      <alignment vertical="center"/>
    </xf>
    <xf numFmtId="20" fontId="4" fillId="0" borderId="5" xfId="0" applyNumberFormat="1" applyFont="1" applyBorder="1">
      <alignment vertical="center"/>
    </xf>
    <xf numFmtId="178" fontId="0" fillId="0" borderId="24" xfId="0" applyNumberFormat="1" applyBorder="1">
      <alignment vertical="center"/>
    </xf>
    <xf numFmtId="20" fontId="4" fillId="0" borderId="23" xfId="0" applyNumberFormat="1" applyFont="1" applyBorder="1">
      <alignment vertical="center"/>
    </xf>
    <xf numFmtId="178" fontId="0" fillId="0" borderId="13" xfId="0" applyNumberFormat="1" applyBorder="1">
      <alignment vertical="center"/>
    </xf>
    <xf numFmtId="20" fontId="4" fillId="0" borderId="7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0" borderId="22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2" borderId="22" xfId="0" applyNumberFormat="1" applyFont="1" applyFill="1" applyBorder="1">
      <alignment vertical="center"/>
    </xf>
    <xf numFmtId="176" fontId="7" fillId="0" borderId="4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178" fontId="0" fillId="0" borderId="6" xfId="0" applyNumberFormat="1" applyBorder="1">
      <alignment vertical="center"/>
    </xf>
    <xf numFmtId="176" fontId="6" fillId="3" borderId="4" xfId="0" applyNumberFormat="1" applyFont="1" applyFill="1" applyBorder="1">
      <alignment vertical="center"/>
    </xf>
    <xf numFmtId="176" fontId="6" fillId="4" borderId="4" xfId="0" applyNumberFormat="1" applyFont="1" applyFill="1" applyBorder="1">
      <alignment vertical="center"/>
    </xf>
    <xf numFmtId="176" fontId="6" fillId="4" borderId="22" xfId="0" applyNumberFormat="1" applyFont="1" applyFill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10" fontId="6" fillId="3" borderId="35" xfId="0" applyNumberFormat="1" applyFont="1" applyFill="1" applyBorder="1">
      <alignment vertical="center"/>
    </xf>
    <xf numFmtId="10" fontId="6" fillId="0" borderId="35" xfId="0" applyNumberFormat="1" applyFont="1" applyBorder="1">
      <alignment vertical="center"/>
    </xf>
    <xf numFmtId="10" fontId="6" fillId="4" borderId="35" xfId="0" applyNumberFormat="1" applyFont="1" applyFill="1" applyBorder="1">
      <alignment vertical="center"/>
    </xf>
    <xf numFmtId="10" fontId="7" fillId="0" borderId="35" xfId="0" applyNumberFormat="1" applyFont="1" applyBorder="1">
      <alignment vertical="center"/>
    </xf>
    <xf numFmtId="10" fontId="6" fillId="4" borderId="36" xfId="0" applyNumberFormat="1" applyFont="1" applyFill="1" applyBorder="1">
      <alignment vertical="center"/>
    </xf>
    <xf numFmtId="10" fontId="6" fillId="0" borderId="36" xfId="0" applyNumberFormat="1" applyFont="1" applyBorder="1">
      <alignment vertical="center"/>
    </xf>
    <xf numFmtId="10" fontId="6" fillId="2" borderId="36" xfId="0" applyNumberFormat="1" applyFont="1" applyFill="1" applyBorder="1">
      <alignment vertical="center"/>
    </xf>
    <xf numFmtId="10" fontId="6" fillId="0" borderId="37" xfId="0" applyNumberFormat="1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6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14" xfId="0" applyFont="1" applyFill="1" applyBorder="1">
      <alignment vertical="center"/>
    </xf>
    <xf numFmtId="0" fontId="6" fillId="0" borderId="15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22" xfId="0" applyFont="1" applyFill="1" applyBorder="1">
      <alignment vertical="center"/>
    </xf>
    <xf numFmtId="0" fontId="0" fillId="0" borderId="25" xfId="0" applyFill="1" applyBorder="1">
      <alignment vertical="center"/>
    </xf>
    <xf numFmtId="0" fontId="0" fillId="0" borderId="39" xfId="0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6" xfId="0" applyFont="1" applyFill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CCFF"/>
      <color rgb="FFFF99FF"/>
      <color rgb="FFFF66FF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F626-6A4E-415A-8680-0BB479598CD3}">
  <dimension ref="B1:Q22"/>
  <sheetViews>
    <sheetView tabSelected="1" workbookViewId="0">
      <selection activeCell="O23" sqref="O23"/>
    </sheetView>
  </sheetViews>
  <sheetFormatPr defaultColWidth="9" defaultRowHeight="14.15" x14ac:dyDescent="0.25"/>
  <cols>
    <col min="1" max="1" width="2.23046875" style="1" customWidth="1"/>
    <col min="2" max="2" width="5.84375" style="6" bestFit="1" customWidth="1"/>
    <col min="3" max="3" width="23.61328125" style="6" bestFit="1" customWidth="1"/>
    <col min="4" max="4" width="7.765625" style="6" bestFit="1" customWidth="1"/>
    <col min="5" max="5" width="8.15234375" style="6" customWidth="1"/>
    <col min="6" max="6" width="9" style="6" customWidth="1"/>
    <col min="7" max="7" width="7.23046875" style="6" customWidth="1"/>
    <col min="8" max="8" width="9" style="6" customWidth="1"/>
    <col min="9" max="12" width="5.23046875" bestFit="1" customWidth="1"/>
    <col min="13" max="13" width="1" style="1" customWidth="1"/>
    <col min="14" max="16" width="5.23046875" style="1" bestFit="1" customWidth="1"/>
    <col min="17" max="17" width="6.3046875" style="1" bestFit="1" customWidth="1"/>
    <col min="18" max="16384" width="9" style="1"/>
  </cols>
  <sheetData>
    <row r="1" spans="2:17" x14ac:dyDescent="0.25">
      <c r="B1" s="50" t="s">
        <v>0</v>
      </c>
      <c r="C1" s="56"/>
      <c r="D1" s="51"/>
      <c r="E1" s="51"/>
      <c r="F1" s="51"/>
      <c r="G1" s="51"/>
      <c r="H1" s="52"/>
      <c r="I1" s="53" t="s">
        <v>19</v>
      </c>
      <c r="J1" s="53"/>
      <c r="K1" s="53"/>
      <c r="L1" s="54"/>
      <c r="N1" s="55" t="s">
        <v>20</v>
      </c>
      <c r="O1" s="53"/>
      <c r="P1" s="53"/>
      <c r="Q1" s="54"/>
    </row>
    <row r="2" spans="2:17" ht="14.6" thickBot="1" x14ac:dyDescent="0.3">
      <c r="B2" s="57" t="s">
        <v>1</v>
      </c>
      <c r="C2" s="58"/>
      <c r="D2" s="5" t="s">
        <v>2</v>
      </c>
      <c r="E2" s="5" t="s">
        <v>11</v>
      </c>
      <c r="F2" s="5" t="s">
        <v>9</v>
      </c>
      <c r="G2" s="5" t="s">
        <v>3</v>
      </c>
      <c r="H2" s="40" t="s">
        <v>4</v>
      </c>
      <c r="I2" s="35" t="s">
        <v>5</v>
      </c>
      <c r="J2" s="2" t="s">
        <v>6</v>
      </c>
      <c r="K2" s="3" t="s">
        <v>7</v>
      </c>
      <c r="L2" s="4" t="s">
        <v>8</v>
      </c>
      <c r="N2" s="26" t="s">
        <v>5</v>
      </c>
      <c r="O2" s="2" t="s">
        <v>6</v>
      </c>
      <c r="P2" s="3" t="s">
        <v>7</v>
      </c>
      <c r="Q2" s="4" t="s">
        <v>8</v>
      </c>
    </row>
    <row r="3" spans="2:17" ht="15.45" thickTop="1" x14ac:dyDescent="0.25">
      <c r="B3" s="59" t="s">
        <v>21</v>
      </c>
      <c r="C3" s="60" t="s">
        <v>12</v>
      </c>
      <c r="D3" s="20">
        <v>379</v>
      </c>
      <c r="E3" s="20"/>
      <c r="F3" s="20"/>
      <c r="G3" s="20"/>
      <c r="H3" s="41"/>
      <c r="I3" s="36"/>
      <c r="J3" s="10"/>
      <c r="K3" s="11"/>
      <c r="L3" s="12">
        <v>0.16666666666666666</v>
      </c>
      <c r="N3" s="27"/>
      <c r="O3" s="10"/>
      <c r="P3" s="11"/>
      <c r="Q3" s="12">
        <v>0.16666666666666666</v>
      </c>
    </row>
    <row r="4" spans="2:17" ht="15" x14ac:dyDescent="0.25">
      <c r="B4" s="61" t="s">
        <v>22</v>
      </c>
      <c r="C4" s="62" t="s">
        <v>28</v>
      </c>
      <c r="D4" s="21">
        <v>1063</v>
      </c>
      <c r="E4" s="32">
        <v>7235</v>
      </c>
      <c r="F4" s="32">
        <f t="shared" ref="F4" si="0">F3+E4</f>
        <v>7235</v>
      </c>
      <c r="G4" s="32">
        <f t="shared" ref="G4" si="1">D4-D3</f>
        <v>684</v>
      </c>
      <c r="H4" s="42">
        <f t="shared" ref="H4" si="2">G4/E4</f>
        <v>9.4540428472702137E-2</v>
      </c>
      <c r="I4" s="37">
        <v>10</v>
      </c>
      <c r="J4" s="13">
        <f t="shared" ref="J4:J17" si="3">(E4/(I4*1000)*60)/1400</f>
        <v>3.1007142857142858E-2</v>
      </c>
      <c r="K4" s="14">
        <v>3.0555555555555555E-2</v>
      </c>
      <c r="L4" s="15">
        <f>L3+K4</f>
        <v>0.19722222222222222</v>
      </c>
      <c r="N4" s="28">
        <v>4</v>
      </c>
      <c r="O4" s="13">
        <f>(E4/(N4*1000)*60)/1400</f>
        <v>7.7517857142857152E-2</v>
      </c>
      <c r="P4" s="14">
        <v>8.3333333333333329E-2</v>
      </c>
      <c r="Q4" s="15">
        <f>Q3+P4</f>
        <v>0.25</v>
      </c>
    </row>
    <row r="5" spans="2:17" ht="15" x14ac:dyDescent="0.25">
      <c r="B5" s="61"/>
      <c r="C5" s="62" t="s">
        <v>32</v>
      </c>
      <c r="D5" s="21">
        <v>931</v>
      </c>
      <c r="E5" s="21">
        <v>2766</v>
      </c>
      <c r="F5" s="21">
        <f t="shared" ref="F5:F6" si="4">F4+E5</f>
        <v>10001</v>
      </c>
      <c r="G5" s="21">
        <f t="shared" ref="G5:G6" si="5">D5-D4</f>
        <v>-132</v>
      </c>
      <c r="H5" s="43">
        <f t="shared" ref="H5:H6" si="6">G5/E5</f>
        <v>-4.7722342733188719E-2</v>
      </c>
      <c r="I5" s="37">
        <v>20</v>
      </c>
      <c r="J5" s="13">
        <f t="shared" si="3"/>
        <v>5.9271428571428574E-3</v>
      </c>
      <c r="K5" s="14">
        <v>6.9444444444444441E-3</v>
      </c>
      <c r="L5" s="15">
        <f t="shared" ref="L5:L17" si="7">L4+K5</f>
        <v>0.20416666666666666</v>
      </c>
      <c r="N5" s="28">
        <v>15</v>
      </c>
      <c r="O5" s="13">
        <f>(E5/(N5*1000)*60)/1400</f>
        <v>7.9028571428571438E-3</v>
      </c>
      <c r="P5" s="14">
        <v>1.0416666666666666E-2</v>
      </c>
      <c r="Q5" s="15">
        <f t="shared" ref="Q5:Q17" si="8">Q4+P5</f>
        <v>0.26041666666666669</v>
      </c>
    </row>
    <row r="6" spans="2:17" ht="15" x14ac:dyDescent="0.25">
      <c r="B6" s="61"/>
      <c r="C6" s="62" t="s">
        <v>13</v>
      </c>
      <c r="D6" s="21">
        <v>647</v>
      </c>
      <c r="E6" s="21">
        <v>4645</v>
      </c>
      <c r="F6" s="21">
        <f t="shared" si="4"/>
        <v>14646</v>
      </c>
      <c r="G6" s="21">
        <f t="shared" si="5"/>
        <v>-284</v>
      </c>
      <c r="H6" s="43">
        <f t="shared" si="6"/>
        <v>-6.1141011840688909E-2</v>
      </c>
      <c r="I6" s="37">
        <v>25</v>
      </c>
      <c r="J6" s="13">
        <f t="shared" si="3"/>
        <v>7.9628571428571431E-3</v>
      </c>
      <c r="K6" s="14">
        <v>6.9444444444444441E-3</v>
      </c>
      <c r="L6" s="15">
        <f t="shared" si="7"/>
        <v>0.21111111111111111</v>
      </c>
      <c r="N6" s="28">
        <v>15</v>
      </c>
      <c r="O6" s="13">
        <f>(E6/(N6*1000)*60)/1400</f>
        <v>1.3271428571428569E-2</v>
      </c>
      <c r="P6" s="14">
        <v>1.3888888888888888E-2</v>
      </c>
      <c r="Q6" s="15">
        <f t="shared" si="8"/>
        <v>0.27430555555555558</v>
      </c>
    </row>
    <row r="7" spans="2:17" ht="15" x14ac:dyDescent="0.25">
      <c r="B7" s="61"/>
      <c r="C7" s="62" t="s">
        <v>14</v>
      </c>
      <c r="D7" s="21">
        <v>918</v>
      </c>
      <c r="E7" s="21">
        <v>7418</v>
      </c>
      <c r="F7" s="21">
        <f t="shared" ref="F7:F17" si="9">F6+E7</f>
        <v>22064</v>
      </c>
      <c r="G7" s="21">
        <f t="shared" ref="G7:G17" si="10">D7-D6</f>
        <v>271</v>
      </c>
      <c r="H7" s="43">
        <f t="shared" ref="H7:H17" si="11">G7/E7</f>
        <v>3.6532758155837154E-2</v>
      </c>
      <c r="I7" s="37">
        <v>15</v>
      </c>
      <c r="J7" s="13">
        <f t="shared" si="3"/>
        <v>2.1194285714285714E-2</v>
      </c>
      <c r="K7" s="14">
        <v>2.0833333333333332E-2</v>
      </c>
      <c r="L7" s="15">
        <f t="shared" si="7"/>
        <v>0.23194444444444445</v>
      </c>
      <c r="N7" s="28">
        <v>8</v>
      </c>
      <c r="O7" s="13">
        <f>(E7/(N7*1000)*60)/1400</f>
        <v>3.9739285714285713E-2</v>
      </c>
      <c r="P7" s="14">
        <v>4.1666666666666664E-2</v>
      </c>
      <c r="Q7" s="15">
        <f t="shared" si="8"/>
        <v>0.31597222222222227</v>
      </c>
    </row>
    <row r="8" spans="2:17" ht="15" x14ac:dyDescent="0.25">
      <c r="B8" s="61"/>
      <c r="C8" s="62" t="s">
        <v>18</v>
      </c>
      <c r="D8" s="21">
        <v>739</v>
      </c>
      <c r="E8" s="33">
        <v>2089</v>
      </c>
      <c r="F8" s="33">
        <f t="shared" si="9"/>
        <v>24153</v>
      </c>
      <c r="G8" s="33">
        <f t="shared" si="10"/>
        <v>-179</v>
      </c>
      <c r="H8" s="44">
        <f t="shared" si="11"/>
        <v>-8.5686931546194348E-2</v>
      </c>
      <c r="I8" s="37">
        <v>25</v>
      </c>
      <c r="J8" s="13">
        <f t="shared" si="3"/>
        <v>3.5811428571428565E-3</v>
      </c>
      <c r="K8" s="14">
        <v>3.472222222222222E-3</v>
      </c>
      <c r="L8" s="15">
        <f t="shared" si="7"/>
        <v>0.23541666666666666</v>
      </c>
      <c r="N8" s="28">
        <v>15</v>
      </c>
      <c r="O8" s="13">
        <f>(E8/(N8*1000)*60)/1400</f>
        <v>5.9685714285714281E-3</v>
      </c>
      <c r="P8" s="14">
        <v>6.9444444444444441E-3</v>
      </c>
      <c r="Q8" s="15">
        <f t="shared" si="8"/>
        <v>0.32291666666666669</v>
      </c>
    </row>
    <row r="9" spans="2:17" ht="15" x14ac:dyDescent="0.25">
      <c r="B9" s="61" t="s">
        <v>23</v>
      </c>
      <c r="C9" s="62" t="s">
        <v>29</v>
      </c>
      <c r="D9" s="21">
        <v>1043</v>
      </c>
      <c r="E9" s="21">
        <v>6871</v>
      </c>
      <c r="F9" s="21">
        <f t="shared" si="9"/>
        <v>31024</v>
      </c>
      <c r="G9" s="21">
        <f t="shared" si="10"/>
        <v>304</v>
      </c>
      <c r="H9" s="43">
        <f t="shared" si="11"/>
        <v>4.424392373744724E-2</v>
      </c>
      <c r="I9" s="37">
        <v>15</v>
      </c>
      <c r="J9" s="13">
        <f t="shared" si="3"/>
        <v>1.9631428571428574E-2</v>
      </c>
      <c r="K9" s="14">
        <v>2.0833333333333332E-2</v>
      </c>
      <c r="L9" s="15">
        <f t="shared" si="7"/>
        <v>0.25624999999999998</v>
      </c>
      <c r="N9" s="28">
        <v>8</v>
      </c>
      <c r="O9" s="13">
        <f>(E9/(N9*1000)*60)/1400</f>
        <v>3.6808928571428576E-2</v>
      </c>
      <c r="P9" s="14">
        <v>4.1666666666666664E-2</v>
      </c>
      <c r="Q9" s="15">
        <f t="shared" si="8"/>
        <v>0.36458333333333337</v>
      </c>
    </row>
    <row r="10" spans="2:17" ht="15" x14ac:dyDescent="0.25">
      <c r="B10" s="61"/>
      <c r="C10" s="62" t="s">
        <v>33</v>
      </c>
      <c r="D10" s="21">
        <v>1170</v>
      </c>
      <c r="E10" s="25">
        <v>3714</v>
      </c>
      <c r="F10" s="25">
        <f t="shared" si="9"/>
        <v>34738</v>
      </c>
      <c r="G10" s="25">
        <f t="shared" si="10"/>
        <v>127</v>
      </c>
      <c r="H10" s="45">
        <f t="shared" si="11"/>
        <v>3.4194938072159398E-2</v>
      </c>
      <c r="I10" s="37">
        <v>18</v>
      </c>
      <c r="J10" s="13">
        <f t="shared" si="3"/>
        <v>8.8428571428571436E-3</v>
      </c>
      <c r="K10" s="14">
        <v>1.0416666666666666E-2</v>
      </c>
      <c r="L10" s="15">
        <f t="shared" si="7"/>
        <v>0.26666666666666666</v>
      </c>
      <c r="N10" s="28">
        <v>9</v>
      </c>
      <c r="O10" s="13">
        <f>(E10/(N10*1000)*60)/1400</f>
        <v>1.7685714285714287E-2</v>
      </c>
      <c r="P10" s="14">
        <v>1.7361111111111112E-2</v>
      </c>
      <c r="Q10" s="15">
        <f t="shared" si="8"/>
        <v>0.38194444444444448</v>
      </c>
    </row>
    <row r="11" spans="2:17" ht="15" x14ac:dyDescent="0.25">
      <c r="B11" s="61"/>
      <c r="C11" s="62" t="s">
        <v>34</v>
      </c>
      <c r="D11" s="21">
        <v>996</v>
      </c>
      <c r="E11" s="21">
        <v>3190</v>
      </c>
      <c r="F11" s="21">
        <f t="shared" si="9"/>
        <v>37928</v>
      </c>
      <c r="G11" s="21">
        <f t="shared" si="10"/>
        <v>-174</v>
      </c>
      <c r="H11" s="43">
        <f t="shared" si="11"/>
        <v>-5.4545454545454543E-2</v>
      </c>
      <c r="I11" s="37">
        <v>25</v>
      </c>
      <c r="J11" s="13">
        <f t="shared" si="3"/>
        <v>5.4685714285714285E-3</v>
      </c>
      <c r="K11" s="14">
        <v>6.9444444444444441E-3</v>
      </c>
      <c r="L11" s="15">
        <f t="shared" si="7"/>
        <v>0.27361111111111108</v>
      </c>
      <c r="N11" s="28">
        <v>15</v>
      </c>
      <c r="O11" s="13">
        <f>(E11/(N11*1000)*60)/1400</f>
        <v>9.1142857142857137E-3</v>
      </c>
      <c r="P11" s="14">
        <v>1.0416666666666666E-2</v>
      </c>
      <c r="Q11" s="15">
        <f t="shared" si="8"/>
        <v>0.39236111111111116</v>
      </c>
    </row>
    <row r="12" spans="2:17" ht="15" x14ac:dyDescent="0.25">
      <c r="B12" s="61"/>
      <c r="C12" s="62" t="s">
        <v>35</v>
      </c>
      <c r="D12" s="21">
        <v>1128</v>
      </c>
      <c r="E12" s="32">
        <v>2308</v>
      </c>
      <c r="F12" s="32">
        <f t="shared" si="9"/>
        <v>40236</v>
      </c>
      <c r="G12" s="32">
        <f t="shared" si="10"/>
        <v>132</v>
      </c>
      <c r="H12" s="42">
        <f t="shared" si="11"/>
        <v>5.7192374350086658E-2</v>
      </c>
      <c r="I12" s="37">
        <v>15</v>
      </c>
      <c r="J12" s="13">
        <f t="shared" si="3"/>
        <v>6.5942857142857149E-3</v>
      </c>
      <c r="K12" s="14">
        <v>6.9444444444444441E-3</v>
      </c>
      <c r="L12" s="15">
        <f t="shared" si="7"/>
        <v>0.2805555555555555</v>
      </c>
      <c r="N12" s="28">
        <v>8</v>
      </c>
      <c r="O12" s="13">
        <f>(E12/(N12*1000)*60)/1400</f>
        <v>1.2364285714285713E-2</v>
      </c>
      <c r="P12" s="14">
        <v>1.3888888888888888E-2</v>
      </c>
      <c r="Q12" s="15">
        <f t="shared" si="8"/>
        <v>0.40625000000000006</v>
      </c>
    </row>
    <row r="13" spans="2:17" ht="15" x14ac:dyDescent="0.25">
      <c r="B13" s="63" t="s">
        <v>24</v>
      </c>
      <c r="C13" s="64" t="s">
        <v>30</v>
      </c>
      <c r="D13" s="22">
        <v>613</v>
      </c>
      <c r="E13" s="34">
        <v>6343</v>
      </c>
      <c r="F13" s="34">
        <f t="shared" si="9"/>
        <v>46579</v>
      </c>
      <c r="G13" s="34">
        <f t="shared" si="10"/>
        <v>-515</v>
      </c>
      <c r="H13" s="46">
        <f t="shared" si="11"/>
        <v>-8.1191865048084497E-2</v>
      </c>
      <c r="I13" s="38">
        <v>25</v>
      </c>
      <c r="J13" s="13">
        <f t="shared" si="3"/>
        <v>1.0873714285714285E-2</v>
      </c>
      <c r="K13" s="16">
        <v>1.0416666666666666E-2</v>
      </c>
      <c r="L13" s="17">
        <f t="shared" si="7"/>
        <v>0.29097222222222219</v>
      </c>
      <c r="N13" s="29">
        <v>15</v>
      </c>
      <c r="O13" s="13">
        <f>(E13/(N13*1000)*60)/1400</f>
        <v>1.8122857142857142E-2</v>
      </c>
      <c r="P13" s="16">
        <v>2.0833333333333332E-2</v>
      </c>
      <c r="Q13" s="17">
        <f t="shared" si="8"/>
        <v>0.42708333333333337</v>
      </c>
    </row>
    <row r="14" spans="2:17" ht="15" x14ac:dyDescent="0.25">
      <c r="B14" s="63" t="s">
        <v>25</v>
      </c>
      <c r="C14" s="64" t="s">
        <v>15</v>
      </c>
      <c r="D14" s="22">
        <v>967</v>
      </c>
      <c r="E14" s="22">
        <v>11885</v>
      </c>
      <c r="F14" s="22">
        <f t="shared" si="9"/>
        <v>58464</v>
      </c>
      <c r="G14" s="22">
        <f t="shared" si="10"/>
        <v>354</v>
      </c>
      <c r="H14" s="47">
        <f t="shared" si="11"/>
        <v>2.9785443836769038E-2</v>
      </c>
      <c r="I14" s="38">
        <v>18</v>
      </c>
      <c r="J14" s="13">
        <f t="shared" si="3"/>
        <v>2.8297619047619047E-2</v>
      </c>
      <c r="K14" s="16">
        <v>2.7777777777777776E-2</v>
      </c>
      <c r="L14" s="17">
        <f t="shared" si="7"/>
        <v>0.31874999999999998</v>
      </c>
      <c r="N14" s="29">
        <v>15</v>
      </c>
      <c r="O14" s="13">
        <f>(E14/(N14*1000)*60)/1400</f>
        <v>3.3957142857142859E-2</v>
      </c>
      <c r="P14" s="16">
        <v>3.4722222222222224E-2</v>
      </c>
      <c r="Q14" s="17">
        <f t="shared" si="8"/>
        <v>0.46180555555555558</v>
      </c>
    </row>
    <row r="15" spans="2:17" ht="15" x14ac:dyDescent="0.25">
      <c r="B15" s="65"/>
      <c r="C15" s="66" t="s">
        <v>16</v>
      </c>
      <c r="D15" s="22">
        <v>473</v>
      </c>
      <c r="E15" s="24">
        <v>4186</v>
      </c>
      <c r="F15" s="24">
        <f t="shared" si="9"/>
        <v>62650</v>
      </c>
      <c r="G15" s="24">
        <f t="shared" si="10"/>
        <v>-494</v>
      </c>
      <c r="H15" s="48">
        <f t="shared" si="11"/>
        <v>-0.11801242236024845</v>
      </c>
      <c r="I15" s="38">
        <v>20</v>
      </c>
      <c r="J15" s="13">
        <f t="shared" si="3"/>
        <v>8.9700000000000005E-3</v>
      </c>
      <c r="K15" s="16">
        <v>1.0416666666666666E-2</v>
      </c>
      <c r="L15" s="17">
        <f t="shared" si="7"/>
        <v>0.32916666666666666</v>
      </c>
      <c r="N15" s="29">
        <v>15</v>
      </c>
      <c r="O15" s="13">
        <f>(E15/(N15*1000)*60)/1400</f>
        <v>1.196E-2</v>
      </c>
      <c r="P15" s="16">
        <v>1.0416666666666666E-2</v>
      </c>
      <c r="Q15" s="17">
        <f t="shared" si="8"/>
        <v>0.47222222222222227</v>
      </c>
    </row>
    <row r="16" spans="2:17" ht="15" x14ac:dyDescent="0.25">
      <c r="B16" s="63" t="s">
        <v>26</v>
      </c>
      <c r="C16" s="64" t="s">
        <v>17</v>
      </c>
      <c r="D16" s="22">
        <v>363</v>
      </c>
      <c r="E16" s="22">
        <v>3613</v>
      </c>
      <c r="F16" s="22">
        <f t="shared" si="9"/>
        <v>66263</v>
      </c>
      <c r="G16" s="22">
        <f t="shared" si="10"/>
        <v>-110</v>
      </c>
      <c r="H16" s="47">
        <f t="shared" si="11"/>
        <v>-3.0445613063935787E-2</v>
      </c>
      <c r="I16" s="38">
        <v>18</v>
      </c>
      <c r="J16" s="13">
        <f t="shared" si="3"/>
        <v>8.6023809523809516E-3</v>
      </c>
      <c r="K16" s="16">
        <v>6.9444444444444441E-3</v>
      </c>
      <c r="L16" s="17">
        <f t="shared" si="7"/>
        <v>0.33611111111111108</v>
      </c>
      <c r="N16" s="29">
        <v>15</v>
      </c>
      <c r="O16" s="13">
        <f>(E16/(N16*1000)*60)/1400</f>
        <v>1.0322857142857142E-2</v>
      </c>
      <c r="P16" s="16">
        <v>6.9444444444444441E-3</v>
      </c>
      <c r="Q16" s="17">
        <f t="shared" si="8"/>
        <v>0.47916666666666669</v>
      </c>
    </row>
    <row r="17" spans="2:17" ht="15.45" thickBot="1" x14ac:dyDescent="0.3">
      <c r="B17" s="67" t="s">
        <v>27</v>
      </c>
      <c r="C17" s="68" t="s">
        <v>31</v>
      </c>
      <c r="D17" s="23">
        <v>379</v>
      </c>
      <c r="E17" s="23">
        <v>7083</v>
      </c>
      <c r="F17" s="23">
        <f t="shared" si="9"/>
        <v>73346</v>
      </c>
      <c r="G17" s="23">
        <f t="shared" si="10"/>
        <v>16</v>
      </c>
      <c r="H17" s="49">
        <f t="shared" si="11"/>
        <v>2.2589298319920939E-3</v>
      </c>
      <c r="I17" s="39">
        <v>20</v>
      </c>
      <c r="J17" s="31">
        <f t="shared" si="3"/>
        <v>1.5177857142857144E-2</v>
      </c>
      <c r="K17" s="18">
        <v>1.7361111111111112E-2</v>
      </c>
      <c r="L17" s="19">
        <f t="shared" si="7"/>
        <v>0.35347222222222219</v>
      </c>
      <c r="N17" s="30">
        <v>15</v>
      </c>
      <c r="O17" s="31">
        <f>(E17/(N17*1000)*60)/1400</f>
        <v>2.0237142857142856E-2</v>
      </c>
      <c r="P17" s="18">
        <v>2.0833333333333332E-2</v>
      </c>
      <c r="Q17" s="19">
        <f t="shared" si="8"/>
        <v>0.5</v>
      </c>
    </row>
    <row r="18" spans="2:17" x14ac:dyDescent="0.25">
      <c r="E18" s="7"/>
      <c r="F18" s="7"/>
      <c r="H18" s="6" t="s">
        <v>10</v>
      </c>
      <c r="J18" s="9">
        <f>SUM(J4:J17)</f>
        <v>0.18213128571428572</v>
      </c>
      <c r="K18" s="9">
        <f>SUM(K4:K17)</f>
        <v>0.18680555555555556</v>
      </c>
      <c r="L18" s="8">
        <f>L17-L3</f>
        <v>0.18680555555555553</v>
      </c>
      <c r="O18" s="9">
        <f t="shared" ref="O18:P18" si="12">SUM(O4:O17)</f>
        <v>0.31497321428571434</v>
      </c>
      <c r="P18" s="9">
        <f t="shared" si="12"/>
        <v>0.33333333333333326</v>
      </c>
      <c r="Q18" s="8">
        <f>Q17-Q3</f>
        <v>0.33333333333333337</v>
      </c>
    </row>
    <row r="19" spans="2:17" x14ac:dyDescent="0.25">
      <c r="E19" s="7"/>
    </row>
    <row r="22" spans="2:17" x14ac:dyDescent="0.25">
      <c r="O22" s="9"/>
    </row>
  </sheetData>
  <mergeCells count="4">
    <mergeCell ref="B1:H1"/>
    <mergeCell ref="I1:L1"/>
    <mergeCell ref="N1:Q1"/>
    <mergeCell ref="B2:C2"/>
  </mergeCells>
  <phoneticPr fontId="5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JBT2026時間予想</vt:lpstr>
    </vt:vector>
  </TitlesOfParts>
  <Company>MICE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Hitoshi Ichikawa</dc:creator>
  <cp:lastModifiedBy>市川均</cp:lastModifiedBy>
  <cp:lastPrinted>2026-01-08T12:04:25Z</cp:lastPrinted>
  <dcterms:created xsi:type="dcterms:W3CDTF">2011-02-08T10:41:33Z</dcterms:created>
  <dcterms:modified xsi:type="dcterms:W3CDTF">2026-01-27T00:13:02Z</dcterms:modified>
</cp:coreProperties>
</file>